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 codeName="ThisWorkbook"/>
  <xr:revisionPtr revIDLastSave="0" documentId="13_ncr:1_{C924DACE-C851-4B95-AC36-804EBEAC770D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udget summary" sheetId="1" r:id="rId1"/>
    <sheet name="Budget details" sheetId="3" r:id="rId2"/>
  </sheets>
  <definedNames>
    <definedName name="Total_Wedding_Budget">'Budget summary'!$D$7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20" i="1"/>
  <c r="B31" i="1"/>
  <c r="C16" i="1" l="1"/>
  <c r="C82" i="3" l="1"/>
  <c r="E19" i="1" s="1"/>
  <c r="C74" i="3"/>
  <c r="E18" i="1" s="1"/>
  <c r="C69" i="3"/>
  <c r="E17" i="1" s="1"/>
  <c r="C58" i="3"/>
  <c r="E16" i="1" s="1"/>
  <c r="C52" i="3"/>
  <c r="E15" i="1" s="1"/>
  <c r="C46" i="3"/>
  <c r="E14" i="1" s="1"/>
  <c r="C39" i="3"/>
  <c r="E13" i="1" s="1"/>
  <c r="C31" i="3"/>
  <c r="E12" i="1" s="1"/>
  <c r="C19" i="3"/>
  <c r="E11" i="1" s="1"/>
  <c r="C10" i="3"/>
  <c r="E10" i="1" s="1"/>
  <c r="B82" i="3"/>
  <c r="D19" i="1" s="1"/>
  <c r="B74" i="3"/>
  <c r="D18" i="1" s="1"/>
  <c r="B69" i="3"/>
  <c r="D17" i="1" s="1"/>
  <c r="B58" i="3"/>
  <c r="D16" i="1" s="1"/>
  <c r="B52" i="3"/>
  <c r="D15" i="1" s="1"/>
  <c r="B46" i="3"/>
  <c r="D14" i="1" s="1"/>
  <c r="B39" i="3"/>
  <c r="D13" i="1" s="1"/>
  <c r="B31" i="3"/>
  <c r="D12" i="1" s="1"/>
  <c r="B19" i="3"/>
  <c r="D11" i="1" s="1"/>
  <c r="B10" i="3"/>
  <c r="D10" i="1" s="1"/>
  <c r="E20" i="1" l="1"/>
  <c r="D20" i="1"/>
  <c r="C11" i="1"/>
  <c r="C12" i="1"/>
  <c r="C13" i="1"/>
  <c r="C14" i="1"/>
  <c r="C15" i="1"/>
  <c r="C17" i="1"/>
  <c r="C18" i="1"/>
  <c r="C19" i="1"/>
  <c r="A33" i="1"/>
  <c r="C20" i="1" l="1"/>
  <c r="D33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<sst xmlns="http://schemas.openxmlformats.org/spreadsheetml/2006/main" count="121" uniqueCount="85">
  <si>
    <t xml:space="preserve"> </t>
  </si>
  <si>
    <t>Lighting</t>
  </si>
  <si>
    <t>Corsages</t>
  </si>
  <si>
    <t>Ceremony</t>
  </si>
  <si>
    <t>Reception</t>
  </si>
  <si>
    <t>Music</t>
  </si>
  <si>
    <t>Photography</t>
  </si>
  <si>
    <t>Videography</t>
  </si>
  <si>
    <t>Cake</t>
  </si>
  <si>
    <t>Programs</t>
  </si>
  <si>
    <t>Transportation</t>
  </si>
  <si>
    <t>Venue and rentals</t>
  </si>
  <si>
    <t>Food and service</t>
  </si>
  <si>
    <t>Beverages</t>
  </si>
  <si>
    <t>Miscellaneous fees</t>
  </si>
  <si>
    <t>Headpiece and veil</t>
  </si>
  <si>
    <t>Hair and makeup</t>
  </si>
  <si>
    <t>Floral arrangements for ceremony</t>
  </si>
  <si>
    <t>Flower girl’s buds and basket</t>
  </si>
  <si>
    <t>Ring pillow</t>
  </si>
  <si>
    <t>Boutonnieres</t>
  </si>
  <si>
    <t>Reception decorations</t>
  </si>
  <si>
    <t>Ceremony musicians</t>
  </si>
  <si>
    <t>Cocktail-hour musicians</t>
  </si>
  <si>
    <t>Reception band, deejay, or entertainment</t>
  </si>
  <si>
    <t>Sound-system or dance-floor rental</t>
  </si>
  <si>
    <t>Additional prints and albums</t>
  </si>
  <si>
    <t>Site fee</t>
  </si>
  <si>
    <t>Officiant fee or church donation</t>
  </si>
  <si>
    <t>Save-the-date cards</t>
  </si>
  <si>
    <t>Invitations and RSVPs</t>
  </si>
  <si>
    <t>Seating and place cards</t>
  </si>
  <si>
    <t>Menu cards</t>
  </si>
  <si>
    <t>Thank-you notes</t>
  </si>
  <si>
    <t>Postage</t>
  </si>
  <si>
    <t>Transportation for out-of-town guests</t>
  </si>
  <si>
    <t>Valet parking</t>
  </si>
  <si>
    <t>Attire</t>
  </si>
  <si>
    <t>Stationery</t>
  </si>
  <si>
    <t>Estimated Costs</t>
  </si>
  <si>
    <t>Actual Costs</t>
  </si>
  <si>
    <t>Savings</t>
  </si>
  <si>
    <t>Other contributions</t>
  </si>
  <si>
    <t>Total</t>
  </si>
  <si>
    <t>RECEPTION</t>
  </si>
  <si>
    <t>ATTIRE</t>
  </si>
  <si>
    <t>FLOWERS AND DECORATIONS</t>
  </si>
  <si>
    <t>MUSIC</t>
  </si>
  <si>
    <t>PHOTOGRAPHS AND VIDEO</t>
  </si>
  <si>
    <t>FAVORS AND GIFTS</t>
  </si>
  <si>
    <t>CEREMONY</t>
  </si>
  <si>
    <t>STATIONERY</t>
  </si>
  <si>
    <t>WEDDING RINGS</t>
  </si>
  <si>
    <t>TRANSPORTATION</t>
  </si>
  <si>
    <t>Allocation 
%</t>
  </si>
  <si>
    <t>Mom &amp; Dad of Partner 1</t>
  </si>
  <si>
    <t>Grandparents of Partner 1</t>
  </si>
  <si>
    <t>Mom &amp; Dad of Partner 2</t>
  </si>
  <si>
    <t>Accessories</t>
  </si>
  <si>
    <t>Alterations</t>
  </si>
  <si>
    <t>Bouquets</t>
  </si>
  <si>
    <t>Welcome gifts</t>
  </si>
  <si>
    <t>Party gifts</t>
  </si>
  <si>
    <t>Wedding rings</t>
  </si>
  <si>
    <t>Ring accessories</t>
  </si>
  <si>
    <t>Main car rental</t>
  </si>
  <si>
    <t>Guests car rental</t>
  </si>
  <si>
    <t>Tux, suit, and/or dresses</t>
  </si>
  <si>
    <t>Grandparents of Partner 2</t>
  </si>
  <si>
    <t>Contribution</t>
  </si>
  <si>
    <t>Allocated budget</t>
  </si>
  <si>
    <t>Estimated 
costs</t>
  </si>
  <si>
    <t>Actual 
costs</t>
  </si>
  <si>
    <t>Flowers and decorations</t>
  </si>
  <si>
    <t>Photographs and video</t>
  </si>
  <si>
    <t>Favors and gifts</t>
  </si>
  <si>
    <t>Estimated costs</t>
  </si>
  <si>
    <t>Actual costs</t>
  </si>
  <si>
    <t>Total Wedding Budget</t>
  </si>
  <si>
    <t>Contributions</t>
  </si>
  <si>
    <t>EXPENSES</t>
  </si>
  <si>
    <t>WEDDING BUDGET</t>
  </si>
  <si>
    <t>BUDGET SUMMARY</t>
  </si>
  <si>
    <t>SOURCE OF FUNDS</t>
  </si>
  <si>
    <t>[ENTER YOUR NAME HERE!]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</si>
</sst>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5" formatCode="&quot;$&quot;#,##0_);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&quot;$&quot;#,##0"/>
    <numFmt numFmtId="165" formatCode="&quot;$&quot;#,##0.00"/>
  </numFmts>
  <fonts count="20" x14ac:knownFonts="1">
    <font>
      <sz val="11"/>
      <color theme="1"/>
      <name val="Source Sans Pro"/>
      <family val="2"/>
      <scheme val="minor"/>
    </font>
    <font>
      <sz val="11"/>
      <color theme="1"/>
      <name val="Source Sans Pro Regular"/>
    </font>
    <font>
      <sz val="10"/>
      <color theme="1"/>
      <name val="Source Sans Pro Regular"/>
    </font>
    <font>
      <b/>
      <sz val="14"/>
      <color theme="1" tint="0.14999847407452621"/>
      <name val="Source Sans Pro Regular"/>
    </font>
    <font>
      <sz val="12"/>
      <color theme="1"/>
      <name val="Source Sans Pro Regular"/>
    </font>
    <font>
      <b/>
      <sz val="14"/>
      <color theme="1"/>
      <name val="Source Sans Pro Regular"/>
    </font>
    <font>
      <sz val="11"/>
      <color theme="1"/>
      <name val="Garamond"/>
      <family val="1"/>
    </font>
    <font>
      <sz val="11"/>
      <color theme="8"/>
      <name val="Source Sans Pro Regular"/>
    </font>
    <font>
      <sz val="11"/>
      <name val="Source Sans Pro Regular"/>
    </font>
    <font>
      <sz val="12"/>
      <name val="Source Sans Pro Regular"/>
    </font>
    <font>
      <b/>
      <sz val="12"/>
      <color theme="0"/>
      <name val="Source Sans Pro Regular"/>
    </font>
    <font>
      <b/>
      <sz val="10"/>
      <color theme="0"/>
      <name val="Source Sans Pro Regular"/>
    </font>
    <font>
      <sz val="11"/>
      <color theme="0"/>
      <name val="Source Sans Pro"/>
      <family val="2"/>
      <scheme val="minor"/>
    </font>
    <font>
      <sz val="12"/>
      <color theme="1"/>
      <name val="Source Sans Pro"/>
      <family val="2"/>
      <scheme val="minor"/>
    </font>
    <font>
      <b/>
      <sz val="14"/>
      <color theme="1" tint="0.14999847407452621"/>
      <name val="Garamond"/>
      <family val="1"/>
      <scheme val="major"/>
    </font>
    <font>
      <sz val="11"/>
      <color theme="1"/>
      <name val="Source Sans Pro"/>
      <family val="2"/>
      <scheme val="minor"/>
    </font>
    <font>
      <sz val="32"/>
      <color theme="0"/>
      <name val="Garamond"/>
      <family val="1"/>
      <scheme val="major"/>
    </font>
    <font>
      <sz val="14"/>
      <color theme="0"/>
      <name val="Source Sans Pro"/>
      <family val="2"/>
      <scheme val="minor"/>
    </font>
    <font>
      <b/>
      <sz val="14"/>
      <color theme="0"/>
      <name val="Garamond"/>
      <family val="1"/>
      <scheme val="major"/>
    </font>
    <font>
      <sz val="11"/>
      <color theme="0"/>
      <name val="Garamond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6A899A"/>
        <bgColor indexed="64"/>
      </patternFill>
    </fill>
    <fill>
      <patternFill patternType="solid">
        <fgColor rgb="FFF4F1EB"/>
        <bgColor indexed="64"/>
      </patternFill>
    </fill>
    <fill>
      <patternFill patternType="solid">
        <fgColor rgb="FF72677B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49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  <xf numFmtId="165" fontId="1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 inden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65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2" borderId="0" xfId="0" applyFill="1" applyAlignment="1">
      <alignment horizontal="left" vertical="center" indent="1"/>
    </xf>
    <xf numFmtId="0" fontId="0" fillId="2" borderId="0" xfId="0" applyFill="1" applyAlignment="1">
      <alignment horizontal="center" vertical="center"/>
    </xf>
    <xf numFmtId="42" fontId="0" fillId="2" borderId="0" xfId="0" applyNumberFormat="1" applyFill="1" applyAlignment="1">
      <alignment horizontal="center" vertical="center"/>
    </xf>
    <xf numFmtId="0" fontId="12" fillId="2" borderId="0" xfId="0" applyFont="1" applyFill="1" applyAlignment="1">
      <alignment horizontal="left" vertical="center" indent="1"/>
    </xf>
    <xf numFmtId="9" fontId="12" fillId="2" borderId="0" xfId="0" applyNumberFormat="1" applyFont="1" applyFill="1" applyAlignment="1">
      <alignment horizontal="center" vertical="center"/>
    </xf>
    <xf numFmtId="5" fontId="12" fillId="2" borderId="0" xfId="0" applyNumberFormat="1" applyFont="1" applyFill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left" vertical="center" indent="1"/>
    </xf>
    <xf numFmtId="165" fontId="1" fillId="3" borderId="0" xfId="0" applyNumberFormat="1" applyFont="1" applyFill="1" applyAlignment="1">
      <alignment horizontal="center" vertical="center"/>
    </xf>
    <xf numFmtId="165" fontId="12" fillId="2" borderId="0" xfId="0" applyNumberFormat="1" applyFont="1" applyFill="1" applyAlignment="1">
      <alignment horizontal="center" vertical="center"/>
    </xf>
    <xf numFmtId="0" fontId="13" fillId="5" borderId="0" xfId="0" applyFont="1" applyFill="1" applyAlignment="1">
      <alignment horizontal="left" vertical="center" indent="1"/>
    </xf>
    <xf numFmtId="165" fontId="0" fillId="5" borderId="0" xfId="0" applyNumberFormat="1" applyFill="1" applyAlignment="1">
      <alignment horizontal="center" vertical="center"/>
    </xf>
    <xf numFmtId="0" fontId="0" fillId="4" borderId="1" xfId="0" applyFill="1" applyBorder="1" applyAlignment="1">
      <alignment horizontal="left" vertical="center" indent="1"/>
    </xf>
    <xf numFmtId="165" fontId="0" fillId="4" borderId="1" xfId="0" applyNumberForma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indent="1"/>
    </xf>
    <xf numFmtId="165" fontId="12" fillId="2" borderId="1" xfId="0" applyNumberFormat="1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9" fontId="0" fillId="4" borderId="1" xfId="0" applyNumberFormat="1" applyFill="1" applyBorder="1" applyAlignment="1">
      <alignment horizontal="center" vertical="center"/>
    </xf>
    <xf numFmtId="164" fontId="0" fillId="4" borderId="1" xfId="1" applyNumberFormat="1" applyFont="1" applyFill="1" applyBorder="1" applyAlignment="1">
      <alignment horizontal="center" vertical="center"/>
    </xf>
    <xf numFmtId="5" fontId="0" fillId="4" borderId="1" xfId="0" applyNumberForma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16" fillId="3" borderId="0" xfId="0" applyFont="1" applyFill="1" applyAlignment="1">
      <alignment horizontal="center"/>
    </xf>
    <xf numFmtId="0" fontId="17" fillId="3" borderId="0" xfId="0" applyFont="1" applyFill="1" applyAlignment="1">
      <alignment horizontal="center" vertical="top"/>
    </xf>
    <xf numFmtId="164" fontId="14" fillId="4" borderId="0" xfId="0" applyNumberFormat="1" applyFont="1" applyFill="1" applyAlignment="1">
      <alignment horizontal="center" vertical="center"/>
    </xf>
    <xf numFmtId="0" fontId="18" fillId="5" borderId="0" xfId="0" applyFont="1" applyFill="1" applyAlignment="1">
      <alignment horizontal="center" vertical="center"/>
    </xf>
    <xf numFmtId="0" fontId="18" fillId="5" borderId="0" xfId="0" applyFont="1" applyFill="1" applyAlignment="1">
      <alignment horizontal="left" vertical="center" indent="1"/>
    </xf>
    <xf numFmtId="0" fontId="19" fillId="3" borderId="0" xfId="0" applyFont="1" applyFill="1" applyAlignment="1">
      <alignment horizontal="center"/>
    </xf>
    <xf numFmtId="0" fontId="18" fillId="5" borderId="1" xfId="0" applyFont="1" applyFill="1" applyBorder="1" applyAlignment="1">
      <alignment horizontal="center" vertical="center"/>
    </xf>
    <xf numFmtId="164" fontId="14" fillId="4" borderId="1" xfId="0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115">
    <dxf>
      <font>
        <color rgb="FFC00000"/>
      </font>
    </dxf>
    <dxf>
      <font>
        <color rgb="FFC00000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</dxf>
    <dxf>
      <font>
        <strike val="0"/>
        <outline val="0"/>
        <shadow val="0"/>
        <u val="none"/>
        <vertAlign val="baseline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</dxf>
    <dxf>
      <font>
        <strike val="0"/>
        <outline val="0"/>
        <shadow val="0"/>
        <u val="none"/>
        <vertAlign val="baseline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</dxf>
    <dxf>
      <font>
        <strike val="0"/>
        <outline val="0"/>
        <shadow val="0"/>
        <u val="none"/>
        <vertAlign val="baseline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</dxf>
    <dxf>
      <font>
        <strike val="0"/>
        <outline val="0"/>
        <shadow val="0"/>
        <u val="none"/>
        <vertAlign val="baseline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</dxf>
    <dxf>
      <font>
        <strike val="0"/>
        <outline val="0"/>
        <shadow val="0"/>
        <u val="none"/>
        <vertAlign val="baseline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</dxf>
    <dxf>
      <font>
        <strike val="0"/>
        <outline val="0"/>
        <shadow val="0"/>
        <u val="none"/>
        <vertAlign val="baseline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</dxf>
    <dxf>
      <font>
        <strike val="0"/>
        <outline val="0"/>
        <shadow val="0"/>
        <u val="none"/>
        <vertAlign val="baseline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165" formatCode="&quot;$&quot;#,##0.00"/>
      <fill>
        <patternFill patternType="solid">
          <fgColor indexed="64"/>
          <bgColor rgb="FFF4F1EB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72677B"/>
        </patternFill>
      </fill>
      <alignment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9" formatCode="&quot;$&quot;#,##0_);\(&quot;$&quot;#,##0\)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9" formatCode="&quot;$&quot;#,##0_);\(&quot;$&quot;#,##0\)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9" formatCode="&quot;$&quot;#,##0_);\(&quot;$&quot;#,##0\)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3" formatCode="0%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32" formatCode="_(&quot;$&quot;* #,##0_);_(&quot;$&quot;* \(#,##0\);_(&quot;$&quot;* &quot;-&quot;_);_(@_)"/>
      <fill>
        <patternFill patternType="solid">
          <fgColor indexed="64"/>
          <bgColor theme="1"/>
        </patternFill>
      </fill>
      <alignment vertical="center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32" formatCode="_(&quot;$&quot;* #,##0_);_(&quot;$&quot;* \(#,##0\);_(&quot;$&quot;* &quot;-&quot;_);_(@_)"/>
      <fill>
        <patternFill patternType="solid">
          <fgColor indexed="64"/>
          <bgColor rgb="FFF4F1EB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numFmt numFmtId="32" formatCode="_(&quot;$&quot;* #,##0_);_(&quot;$&quot;* \(#,##0\);_(&quot;$&quot;* &quot;-&quot;_);_(@_)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numFmt numFmtId="164" formatCode="&quot;$&quot;#,##0"/>
      <fill>
        <patternFill patternType="solid">
          <fgColor indexed="64"/>
          <bgColor theme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horizontal="lef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solid">
          <fgColor indexed="64"/>
          <bgColor theme="1"/>
        </patternFill>
      </fill>
      <alignment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1"/>
        <name val="Source Sans Pro"/>
        <family val="2"/>
        <scheme val="minor"/>
      </font>
      <fill>
        <patternFill patternType="solid">
          <fgColor indexed="64"/>
          <bgColor rgb="FFF4F1EB"/>
        </patternFill>
      </fill>
      <alignment vertical="center" textRotation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1"/>
        <color theme="0"/>
        <name val="Source Sans Pro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1" justifyLastLine="0" shrinkToFit="0" readingOrder="0"/>
    </dxf>
    <dxf>
      <font>
        <b/>
        <i val="0"/>
        <color theme="8" tint="9.9948118533890809E-2"/>
      </font>
      <fill>
        <patternFill patternType="solid">
          <fgColor theme="9" tint="0.59996337778862885"/>
          <bgColor theme="9" tint="0.59996337778862885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fgColor theme="9"/>
          <bgColor theme="9"/>
        </patternFill>
      </fill>
      <border diagonalUp="0" diagonalDown="0">
        <left/>
        <right/>
        <top/>
        <bottom/>
        <vertical/>
        <horizontal/>
      </border>
    </dxf>
    <dxf>
      <font>
        <color theme="1"/>
      </font>
      <fill>
        <patternFill>
          <fgColor theme="5" tint="0.79998168889431442"/>
          <bgColor theme="5" tint="0.79998168889431442"/>
        </patternFill>
      </fill>
      <border diagonalUp="0" diagonalDown="0">
        <left/>
        <right/>
        <top style="thick">
          <color theme="0"/>
        </top>
        <bottom style="thick">
          <color theme="0"/>
        </bottom>
        <vertical/>
        <horizontal style="thick">
          <color theme="0"/>
        </horizontal>
      </border>
    </dxf>
  </dxfs>
  <tableStyles count="1" defaultTableStyle="TableStyleMedium2" defaultPivotStyle="PivotStyleLight16">
    <tableStyle name="Wedding_Budget_2" pivot="0" count="3" xr9:uid="{00000000-0011-0000-FFFF-FFFF00000000}">
      <tableStyleElement type="wholeTable" dxfId="114"/>
      <tableStyleElement type="headerRow" dxfId="113"/>
      <tableStyleElement type="totalRow" dxfId="112"/>
    </tableStyle>
  </tableStyles>
  <colors>
    <mruColors>
      <color rgb="FFF4F1EB"/>
      <color rgb="FF72677B"/>
      <color rgb="FF6A899A"/>
      <color rgb="FFEACDEB"/>
      <color rgb="FFD090D2"/>
      <color rgb="FF84067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" Target="richData/rdrichvalue.xml"/><Relationship Id="rId13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microsoft.com/office/2022/10/relationships/richValueRel" Target="richData/richValueRel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microsoft.com/office/2017/06/relationships/rdRichValueTypes" Target="richData/rdRichValueTypes.xml"/><Relationship Id="rId4" Type="http://schemas.openxmlformats.org/officeDocument/2006/relationships/styles" Target="styles.xml"/><Relationship Id="rId9" Type="http://schemas.microsoft.com/office/2017/06/relationships/rdRichValueStructure" Target="richData/rdrichvaluestructure.xml"/><Relationship Id="rId14" Type="http://schemas.openxmlformats.org/officeDocument/2006/relationships/customXml" Target="../customXml/item3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Contributions" displayName="Table_Contributions" ref="A24:B31" totalsRowCount="1" headerRowDxfId="111" dataDxfId="110" totalsRowDxfId="109">
  <autoFilter ref="A24:B30" xr:uid="{00000000-000C-0000-FFFF-FFFF00000000}"/>
  <tableColumns count="2">
    <tableColumn id="1" xr3:uid="{00000000-0010-0000-0000-000001000000}" name="SOURCE OF FUNDS" totalsRowLabel="Total" dataDxfId="108" totalsRowDxfId="107"/>
    <tableColumn id="2" xr3:uid="{00000000-0010-0000-0000-000002000000}" name="Contribution" totalsRowFunction="sum" dataDxfId="106" totalsRowDxfId="105"/>
  </tableColumns>
  <tableStyleInfo name="Wedding_Budget_2" showFirstColumn="0" showLastColumn="0" showRowStripes="0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le_Stationery" displayName="Table_Stationery" ref="A60:C69" totalsRowCount="1" headerRowDxfId="28" dataDxfId="27" totalsRowDxfId="26">
  <tableColumns count="3">
    <tableColumn id="1" xr3:uid="{00000000-0010-0000-0800-000001000000}" name="STATIONERY" totalsRowLabel="Total" dataDxfId="25" totalsRowDxfId="24"/>
    <tableColumn id="2" xr3:uid="{00000000-0010-0000-0800-000002000000}" name="Estimated costs" totalsRowFunction="sum" dataDxfId="23" totalsRowDxfId="22"/>
    <tableColumn id="3" xr3:uid="{00000000-0010-0000-0800-000003000000}" name="Actual costs" totalsRowFunction="sum" dataDxfId="21" totalsRowDxfId="20"/>
  </tableColumns>
  <tableStyleInfo name="Wedding_Budget_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le_WeddingRings" displayName="Table_WeddingRings" ref="A71:C74" totalsRowCount="1" headerRowDxfId="19" dataDxfId="18" totalsRowDxfId="17">
  <tableColumns count="3">
    <tableColumn id="1" xr3:uid="{00000000-0010-0000-0900-000001000000}" name="WEDDING RINGS" totalsRowLabel="Total" dataDxfId="16" totalsRowDxfId="15"/>
    <tableColumn id="2" xr3:uid="{00000000-0010-0000-0900-000002000000}" name="Estimated costs" totalsRowFunction="sum" dataDxfId="14" totalsRowDxfId="13"/>
    <tableColumn id="3" xr3:uid="{00000000-0010-0000-0900-000003000000}" name="Actual costs" totalsRowFunction="sum" dataDxfId="12" totalsRowDxfId="11"/>
  </tableColumns>
  <tableStyleInfo name="Wedding_Budget_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00000000-000C-0000-FFFF-FFFF0A000000}" name="Table_Transportation" displayName="Table_Transportation" ref="A76:C82" totalsRowCount="1" headerRowDxfId="10" dataDxfId="9" totalsRowDxfId="8">
  <tableColumns count="3">
    <tableColumn id="1" xr3:uid="{00000000-0010-0000-0A00-000001000000}" name="TRANSPORTATION" totalsRowLabel="Total" dataDxfId="7" totalsRowDxfId="6"/>
    <tableColumn id="2" xr3:uid="{00000000-0010-0000-0A00-000002000000}" name="Estimated costs" totalsRowFunction="sum" dataDxfId="5" totalsRowDxfId="4"/>
    <tableColumn id="3" xr3:uid="{00000000-0010-0000-0A00-000003000000}" name="Actual costs" totalsRowFunction="sum" dataDxfId="3" totalsRowDxfId="2"/>
  </tableColumns>
  <tableStyleInfo name="Wedding_Budget_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4C2203A9-0BF6-8A43-AD2E-88578A3F7BDB}" name="Table13" displayName="Table13" ref="A9:E20" totalsRowCount="1" headerRowDxfId="104" dataDxfId="103" totalsRowDxfId="102">
  <autoFilter ref="A9:E19" xr:uid="{4C2203A9-0BF6-8A43-AD2E-88578A3F7BDB}"/>
  <tableColumns count="5">
    <tableColumn id="1" xr3:uid="{5D99C04E-7761-DA4F-B4CB-27F828BD540D}" name="EXPENSES" totalsRowLabel="Total" dataDxfId="101" totalsRowDxfId="100"/>
    <tableColumn id="2" xr3:uid="{AA037E27-E76E-A248-8450-51DC71D35056}" name="Allocation _x000a_%" totalsRowFunction="custom" dataDxfId="99" totalsRowDxfId="98">
      <totalsRowFormula>SUM(B10:B19)</totalsRowFormula>
    </tableColumn>
    <tableColumn id="3" xr3:uid="{38366B9B-582E-CA42-878C-E7BCC646BDD6}" name="Allocated budget" totalsRowFunction="custom" dataDxfId="97" totalsRowDxfId="96">
      <totalsRowFormula>SUM(C10:C19)</totalsRowFormula>
    </tableColumn>
    <tableColumn id="4" xr3:uid="{EF7F2B5F-9C1B-0C4B-A997-807E30AA1CF2}" name="Estimated _x000a_costs" totalsRowFunction="custom" dataDxfId="95" totalsRowDxfId="94">
      <totalsRowFormula>SUM(D10:D19)</totalsRowFormula>
    </tableColumn>
    <tableColumn id="5" xr3:uid="{3CDCC079-E1B8-F64A-A387-B9AB6403297C}" name="Actual _x000a_costs" totalsRowFunction="sum" dataDxfId="93" totalsRowDxfId="92"/>
  </tableColumns>
  <tableStyleInfo name="Wedding_Budget_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_Reception" displayName="Table_Reception" ref="A4:C10" totalsRowCount="1" headerRowDxfId="91" dataDxfId="90" totalsRowDxfId="89">
  <tableColumns count="3">
    <tableColumn id="1" xr3:uid="{00000000-0010-0000-0100-000001000000}" name="RECEPTION" totalsRowLabel="Total" dataDxfId="88" totalsRowDxfId="87"/>
    <tableColumn id="2" xr3:uid="{00000000-0010-0000-0100-000002000000}" name="Estimated costs" totalsRowFunction="sum" dataDxfId="86" totalsRowDxfId="85"/>
    <tableColumn id="3" xr3:uid="{00000000-0010-0000-0100-000003000000}" name="Actual costs" totalsRowFunction="sum" dataDxfId="84" totalsRowDxfId="83"/>
  </tableColumns>
  <tableStyleInfo name="Wedding_Budget_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_Attire" displayName="Table_Attire" ref="A12:C19" totalsRowCount="1" headerRowDxfId="82" dataDxfId="81" totalsRowDxfId="80">
  <tableColumns count="3">
    <tableColumn id="1" xr3:uid="{00000000-0010-0000-0200-000001000000}" name="ATTIRE" totalsRowLabel="Total" dataDxfId="79" totalsRowDxfId="78"/>
    <tableColumn id="2" xr3:uid="{00000000-0010-0000-0200-000002000000}" name="Estimated costs" totalsRowFunction="sum" dataDxfId="77" totalsRowDxfId="76"/>
    <tableColumn id="3" xr3:uid="{00000000-0010-0000-0200-000003000000}" name="Actual costs" totalsRowFunction="sum" dataDxfId="75" totalsRowDxfId="74"/>
  </tableColumns>
  <tableStyleInfo name="Wedding_Budget_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_FlowersAndDecorations" displayName="Table_FlowersAndDecorations" ref="A21:C31" totalsRowCount="1" headerRowDxfId="73" dataDxfId="72" totalsRowDxfId="71">
  <tableColumns count="3">
    <tableColumn id="1" xr3:uid="{00000000-0010-0000-0300-000001000000}" name="FLOWERS AND DECORATIONS" totalsRowLabel="Total" dataDxfId="70" totalsRowDxfId="69"/>
    <tableColumn id="2" xr3:uid="{00000000-0010-0000-0300-000002000000}" name="Estimated costs" totalsRowFunction="sum" dataDxfId="68" totalsRowDxfId="67"/>
    <tableColumn id="3" xr3:uid="{00000000-0010-0000-0300-000003000000}" name="Actual costs" totalsRowFunction="sum" dataDxfId="66" totalsRowDxfId="65"/>
  </tableColumns>
  <tableStyleInfo name="Wedding_Budget_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_Music" displayName="Table_Music" ref="A33:C39" totalsRowCount="1" headerRowDxfId="64" dataDxfId="63" totalsRowDxfId="62">
  <tableColumns count="3">
    <tableColumn id="1" xr3:uid="{00000000-0010-0000-0400-000001000000}" name="MUSIC" totalsRowLabel="Total" dataDxfId="61" totalsRowDxfId="60"/>
    <tableColumn id="2" xr3:uid="{00000000-0010-0000-0400-000002000000}" name="Estimated costs" totalsRowFunction="sum" dataDxfId="59" totalsRowDxfId="58"/>
    <tableColumn id="3" xr3:uid="{00000000-0010-0000-0400-000003000000}" name="Actual costs" totalsRowFunction="sum" dataDxfId="57" totalsRowDxfId="56"/>
  </tableColumns>
  <tableStyleInfo name="Wedding_Budget_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_PhotographsAndVideo" displayName="Table_PhotographsAndVideo" ref="A41:C46" totalsRowCount="1" headerRowDxfId="55" dataDxfId="54" totalsRowDxfId="53">
  <tableColumns count="3">
    <tableColumn id="1" xr3:uid="{00000000-0010-0000-0500-000001000000}" name="PHOTOGRAPHS AND VIDEO" totalsRowLabel="Total" dataDxfId="52" totalsRowDxfId="51"/>
    <tableColumn id="2" xr3:uid="{00000000-0010-0000-0500-000002000000}" name="Estimated costs" totalsRowFunction="sum" dataDxfId="50" totalsRowDxfId="49"/>
    <tableColumn id="3" xr3:uid="{00000000-0010-0000-0500-000003000000}" name="Actual costs" totalsRowFunction="min" dataDxfId="48" totalsRowDxfId="47"/>
  </tableColumns>
  <tableStyleInfo name="Wedding_Budget_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6000000}" name="Table_FavorsAndGifts" displayName="Table_FavorsAndGifts" ref="A48:C52" totalsRowCount="1" headerRowDxfId="46" dataDxfId="45" totalsRowDxfId="44">
  <tableColumns count="3">
    <tableColumn id="1" xr3:uid="{00000000-0010-0000-0600-000001000000}" name="FAVORS AND GIFTS" totalsRowLabel="Total" dataDxfId="43" totalsRowDxfId="42"/>
    <tableColumn id="2" xr3:uid="{00000000-0010-0000-0600-000002000000}" name="Estimated Costs" totalsRowFunction="sum" dataDxfId="41" totalsRowDxfId="40"/>
    <tableColumn id="3" xr3:uid="{00000000-0010-0000-0600-000003000000}" name="Actual Costs" totalsRowFunction="sum" dataDxfId="39" totalsRowDxfId="38"/>
  </tableColumns>
  <tableStyleInfo name="Wedding_Budget_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le_Ceremony" displayName="Table_Ceremony" ref="A54:C58" totalsRowCount="1" headerRowDxfId="37" dataDxfId="36" totalsRowDxfId="35">
  <tableColumns count="3">
    <tableColumn id="1" xr3:uid="{00000000-0010-0000-0700-000001000000}" name="CEREMONY" totalsRowLabel="Total" dataDxfId="34" totalsRowDxfId="33"/>
    <tableColumn id="2" xr3:uid="{00000000-0010-0000-0700-000002000000}" name="Estimated costs" totalsRowFunction="sum" dataDxfId="32" totalsRowDxfId="31"/>
    <tableColumn id="3" xr3:uid="{00000000-0010-0000-0700-000003000000}" name="Actual costs" totalsRowFunction="sum" dataDxfId="30" totalsRowDxfId="29"/>
  </tableColumns>
  <tableStyleInfo name="Wedding_Budget_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Wedding Colors">
      <a:dk1>
        <a:srgbClr val="000000"/>
      </a:dk1>
      <a:lt1>
        <a:srgbClr val="FFFFFF"/>
      </a:lt1>
      <a:dk2>
        <a:srgbClr val="312011"/>
      </a:dk2>
      <a:lt2>
        <a:srgbClr val="E7E6E6"/>
      </a:lt2>
      <a:accent1>
        <a:srgbClr val="DDCDBD"/>
      </a:accent1>
      <a:accent2>
        <a:srgbClr val="D3CBBE"/>
      </a:accent2>
      <a:accent3>
        <a:srgbClr val="BC987C"/>
      </a:accent3>
      <a:accent4>
        <a:srgbClr val="DFD9CC"/>
      </a:accent4>
      <a:accent5>
        <a:srgbClr val="3E270F"/>
      </a:accent5>
      <a:accent6>
        <a:srgbClr val="74695E"/>
      </a:accent6>
      <a:hlink>
        <a:srgbClr val="0563C1"/>
      </a:hlink>
      <a:folHlink>
        <a:srgbClr val="954F72"/>
      </a:folHlink>
    </a:clrScheme>
    <a:fontScheme name="Custom 57">
      <a:majorFont>
        <a:latin typeface="Garamond"/>
        <a:ea typeface=""/>
        <a:cs typeface=""/>
      </a:majorFont>
      <a:minorFont>
        <a:latin typeface="Source Sans Pr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4"/>
  </sheetPr>
  <dimension ref="A1:H33"/>
  <sheetViews>
    <sheetView showGridLines="0" tabSelected="1" zoomScale="71" zoomScaleNormal="100" workbookViewId="0">
      <selection activeCell="G6" sqref="G6"/>
    </sheetView>
  </sheetViews>
  <sheetFormatPr defaultColWidth="9.08984375" defaultRowHeight="21" customHeight="1" x14ac:dyDescent="0.35"/>
  <cols>
    <col min="1" max="1" width="23.7265625" style="1" bestFit="1" customWidth="1"/>
    <col min="2" max="2" width="15.1796875" style="1" customWidth="1"/>
    <col min="3" max="3" width="17.6328125" style="1" customWidth="1"/>
    <col min="4" max="4" width="17.08984375" style="1" customWidth="1"/>
    <col min="5" max="5" width="14.26953125" style="1" customWidth="1"/>
    <col min="6" max="6" width="3.90625" style="1" customWidth="1"/>
    <col min="7" max="16384" width="9.08984375" style="1"/>
  </cols>
  <sheetData>
    <row r="1" spans="1:8" ht="9" customHeight="1" x14ac:dyDescent="0.35">
      <c r="A1" s="26"/>
      <c r="B1" s="26"/>
      <c r="C1" s="26"/>
      <c r="D1" s="26"/>
      <c r="E1" s="26"/>
    </row>
    <row r="2" spans="1:8" ht="44" customHeight="1" x14ac:dyDescent="0.35">
      <c r="A2" s="40" t="e" vm="1">
        <v>#VALUE!</v>
      </c>
      <c r="B2" s="40"/>
      <c r="C2" s="40"/>
      <c r="D2" s="40"/>
      <c r="E2" s="40"/>
    </row>
    <row r="3" spans="1:8" ht="21" customHeight="1" x14ac:dyDescent="0.35">
      <c r="A3" s="40"/>
      <c r="B3" s="40"/>
      <c r="C3" s="40"/>
      <c r="D3" s="40"/>
      <c r="E3" s="40"/>
    </row>
    <row r="4" spans="1:8" ht="41" x14ac:dyDescent="0.9">
      <c r="A4" s="41" t="s">
        <v>81</v>
      </c>
      <c r="B4" s="41"/>
      <c r="C4" s="41"/>
      <c r="D4" s="41"/>
      <c r="E4" s="41"/>
    </row>
    <row r="5" spans="1:8" ht="36.5" customHeight="1" x14ac:dyDescent="0.35">
      <c r="A5" s="42" t="s">
        <v>84</v>
      </c>
      <c r="B5" s="42"/>
      <c r="C5" s="42"/>
      <c r="D5" s="42"/>
      <c r="E5" s="42"/>
      <c r="F5" s="1" t="s">
        <v>0</v>
      </c>
    </row>
    <row r="6" spans="1:8" ht="15" customHeight="1" x14ac:dyDescent="0.35"/>
    <row r="7" spans="1:8" s="14" customFormat="1" ht="35" customHeight="1" x14ac:dyDescent="0.35">
      <c r="A7" s="47" t="s">
        <v>78</v>
      </c>
      <c r="B7" s="47"/>
      <c r="C7" s="47"/>
      <c r="D7" s="48">
        <v>20000</v>
      </c>
      <c r="E7" s="48"/>
    </row>
    <row r="8" spans="1:8" ht="15" customHeight="1" x14ac:dyDescent="0.35">
      <c r="H8" s="9"/>
    </row>
    <row r="9" spans="1:8" s="12" customFormat="1" ht="35" customHeight="1" x14ac:dyDescent="0.35">
      <c r="A9" s="19" t="s">
        <v>80</v>
      </c>
      <c r="B9" s="20" t="s">
        <v>54</v>
      </c>
      <c r="C9" s="21" t="s">
        <v>70</v>
      </c>
      <c r="D9" s="21" t="s">
        <v>71</v>
      </c>
      <c r="E9" s="21" t="s">
        <v>72</v>
      </c>
    </row>
    <row r="10" spans="1:8" s="5" customFormat="1" ht="25" customHeight="1" x14ac:dyDescent="0.35">
      <c r="A10" s="32" t="s">
        <v>4</v>
      </c>
      <c r="B10" s="37">
        <v>0.5</v>
      </c>
      <c r="C10" s="38">
        <f>Total_Wedding_Budget*'Budget summary'!$B10</f>
        <v>10000</v>
      </c>
      <c r="D10" s="39">
        <f>Table_Reception[[#Totals],[Estimated costs]]</f>
        <v>0</v>
      </c>
      <c r="E10" s="39">
        <f>Table_Reception[[#Totals],[Actual costs]]</f>
        <v>0</v>
      </c>
    </row>
    <row r="11" spans="1:8" s="5" customFormat="1" ht="25" customHeight="1" x14ac:dyDescent="0.35">
      <c r="A11" s="32" t="s">
        <v>37</v>
      </c>
      <c r="B11" s="37">
        <v>0.1</v>
      </c>
      <c r="C11" s="39">
        <f>Total_Wedding_Budget*'Budget summary'!$B11</f>
        <v>2000</v>
      </c>
      <c r="D11" s="39">
        <f>Table_Attire[[#Totals],[Estimated costs]]</f>
        <v>0</v>
      </c>
      <c r="E11" s="39">
        <f>Table_Attire[[#Totals],[Actual costs]]</f>
        <v>0</v>
      </c>
    </row>
    <row r="12" spans="1:8" s="5" customFormat="1" ht="25" customHeight="1" x14ac:dyDescent="0.35">
      <c r="A12" s="32" t="s">
        <v>73</v>
      </c>
      <c r="B12" s="37">
        <v>0.1</v>
      </c>
      <c r="C12" s="39">
        <f>Total_Wedding_Budget*'Budget summary'!$B12</f>
        <v>2000</v>
      </c>
      <c r="D12" s="39">
        <f>Table_FlowersAndDecorations[[#Totals],[Estimated costs]]</f>
        <v>0</v>
      </c>
      <c r="E12" s="39">
        <f>Table_FlowersAndDecorations[[#Totals],[Actual costs]]</f>
        <v>0</v>
      </c>
    </row>
    <row r="13" spans="1:8" s="5" customFormat="1" ht="25" customHeight="1" x14ac:dyDescent="0.35">
      <c r="A13" s="32" t="s">
        <v>5</v>
      </c>
      <c r="B13" s="37">
        <v>0.1</v>
      </c>
      <c r="C13" s="39">
        <f>Total_Wedding_Budget*'Budget summary'!$B13</f>
        <v>2000</v>
      </c>
      <c r="D13" s="39">
        <f>Table_Music[[#Totals],[Estimated costs]]</f>
        <v>0</v>
      </c>
      <c r="E13" s="39">
        <f>Table_Music[[#Totals],[Actual costs]]</f>
        <v>0</v>
      </c>
    </row>
    <row r="14" spans="1:8" s="5" customFormat="1" ht="25" customHeight="1" x14ac:dyDescent="0.35">
      <c r="A14" s="32" t="s">
        <v>74</v>
      </c>
      <c r="B14" s="37">
        <v>0.1</v>
      </c>
      <c r="C14" s="39">
        <f>Total_Wedding_Budget*'Budget summary'!$B14</f>
        <v>2000</v>
      </c>
      <c r="D14" s="39">
        <f>Table_PhotographsAndVideo[[#Totals],[Estimated costs]]</f>
        <v>0</v>
      </c>
      <c r="E14" s="39">
        <f>Table_PhotographsAndVideo[[#Totals],[Actual costs]]</f>
        <v>0</v>
      </c>
    </row>
    <row r="15" spans="1:8" s="5" customFormat="1" ht="25" customHeight="1" x14ac:dyDescent="0.35">
      <c r="A15" s="32" t="s">
        <v>75</v>
      </c>
      <c r="B15" s="37">
        <v>0.03</v>
      </c>
      <c r="C15" s="39">
        <f>Total_Wedding_Budget*'Budget summary'!$B15</f>
        <v>600</v>
      </c>
      <c r="D15" s="39">
        <f>Table_FavorsAndGifts[[#Totals],[Estimated Costs]]</f>
        <v>0</v>
      </c>
      <c r="E15" s="39">
        <f>Table_FavorsAndGifts[[#Totals],[Actual Costs]]</f>
        <v>0</v>
      </c>
    </row>
    <row r="16" spans="1:8" s="5" customFormat="1" ht="25" customHeight="1" x14ac:dyDescent="0.35">
      <c r="A16" s="32" t="s">
        <v>3</v>
      </c>
      <c r="B16" s="37">
        <v>0.02</v>
      </c>
      <c r="C16" s="39">
        <f>Total_Wedding_Budget*'Budget summary'!$B16</f>
        <v>400</v>
      </c>
      <c r="D16" s="39">
        <f>Table_Ceremony[[#Totals],[Estimated costs]]</f>
        <v>0</v>
      </c>
      <c r="E16" s="39">
        <f>Table_Ceremony[[#Totals],[Actual costs]]</f>
        <v>0</v>
      </c>
    </row>
    <row r="17" spans="1:5" s="5" customFormat="1" ht="25" customHeight="1" x14ac:dyDescent="0.35">
      <c r="A17" s="32" t="s">
        <v>38</v>
      </c>
      <c r="B17" s="37">
        <v>0.02</v>
      </c>
      <c r="C17" s="39">
        <f>Total_Wedding_Budget*'Budget summary'!$B17</f>
        <v>400</v>
      </c>
      <c r="D17" s="39">
        <f>Table_Stationery[[#Totals],[Estimated costs]]</f>
        <v>0</v>
      </c>
      <c r="E17" s="39">
        <f>Table_Stationery[[#Totals],[Actual costs]]</f>
        <v>0</v>
      </c>
    </row>
    <row r="18" spans="1:5" s="5" customFormat="1" ht="25" customHeight="1" x14ac:dyDescent="0.35">
      <c r="A18" s="32" t="s">
        <v>63</v>
      </c>
      <c r="B18" s="37">
        <v>0.02</v>
      </c>
      <c r="C18" s="39">
        <f>Total_Wedding_Budget*'Budget summary'!$B18</f>
        <v>400</v>
      </c>
      <c r="D18" s="39">
        <f>Table_WeddingRings[[#Totals],[Estimated costs]]</f>
        <v>0</v>
      </c>
      <c r="E18" s="39">
        <f>Table_WeddingRings[[#Totals],[Actual costs]]</f>
        <v>0</v>
      </c>
    </row>
    <row r="19" spans="1:5" s="5" customFormat="1" ht="25" customHeight="1" x14ac:dyDescent="0.35">
      <c r="A19" s="32" t="s">
        <v>10</v>
      </c>
      <c r="B19" s="37">
        <v>0.01</v>
      </c>
      <c r="C19" s="39">
        <f>Total_Wedding_Budget*'Budget summary'!$B19</f>
        <v>200</v>
      </c>
      <c r="D19" s="39">
        <f>Table_Transportation[[#Totals],[Estimated costs]]</f>
        <v>0</v>
      </c>
      <c r="E19" s="39">
        <f>Table_Transportation[[#Totals],[Actual costs]]</f>
        <v>0</v>
      </c>
    </row>
    <row r="20" spans="1:5" s="10" customFormat="1" ht="25" customHeight="1" x14ac:dyDescent="0.35">
      <c r="A20" s="22" t="s">
        <v>43</v>
      </c>
      <c r="B20" s="23">
        <f>SUM(B10:B19)</f>
        <v>1</v>
      </c>
      <c r="C20" s="24">
        <f>SUM(C10:C19)</f>
        <v>20000</v>
      </c>
      <c r="D20" s="24">
        <f>SUM(D10:D19)</f>
        <v>0</v>
      </c>
      <c r="E20" s="24">
        <f>SUBTOTAL(109,Table13[Actual 
costs])</f>
        <v>0</v>
      </c>
    </row>
    <row r="21" spans="1:5" s="2" customFormat="1" ht="15" customHeight="1" x14ac:dyDescent="0.35">
      <c r="A21" s="1"/>
      <c r="B21" s="1"/>
      <c r="C21" s="1"/>
      <c r="D21" s="1"/>
      <c r="E21" s="1"/>
    </row>
    <row r="22" spans="1:5" s="15" customFormat="1" ht="35" customHeight="1" x14ac:dyDescent="0.35">
      <c r="A22" s="45" t="s">
        <v>79</v>
      </c>
      <c r="B22" s="45"/>
      <c r="C22" s="45"/>
      <c r="D22" s="45"/>
      <c r="E22" s="45"/>
    </row>
    <row r="23" spans="1:5" ht="15" customHeight="1" x14ac:dyDescent="0.35">
      <c r="A23" s="3"/>
      <c r="B23" s="6"/>
      <c r="C23" s="6"/>
      <c r="D23" s="8"/>
      <c r="E23" s="8"/>
    </row>
    <row r="24" spans="1:5" s="13" customFormat="1" ht="35" customHeight="1" x14ac:dyDescent="0.35">
      <c r="A24" s="22" t="s">
        <v>83</v>
      </c>
      <c r="B24" s="22" t="s">
        <v>69</v>
      </c>
    </row>
    <row r="25" spans="1:5" ht="25" customHeight="1" x14ac:dyDescent="0.35">
      <c r="A25" s="32" t="s">
        <v>41</v>
      </c>
      <c r="B25" s="36">
        <v>10000</v>
      </c>
    </row>
    <row r="26" spans="1:5" ht="25" customHeight="1" x14ac:dyDescent="0.35">
      <c r="A26" s="32" t="s">
        <v>55</v>
      </c>
      <c r="B26" s="36">
        <v>4000</v>
      </c>
    </row>
    <row r="27" spans="1:5" ht="25" customHeight="1" x14ac:dyDescent="0.35">
      <c r="A27" s="32" t="s">
        <v>56</v>
      </c>
      <c r="B27" s="36">
        <v>2000</v>
      </c>
    </row>
    <row r="28" spans="1:5" ht="25" customHeight="1" x14ac:dyDescent="0.35">
      <c r="A28" s="32" t="s">
        <v>57</v>
      </c>
      <c r="B28" s="36">
        <v>4000</v>
      </c>
    </row>
    <row r="29" spans="1:5" ht="25" customHeight="1" x14ac:dyDescent="0.35">
      <c r="A29" s="32" t="s">
        <v>68</v>
      </c>
      <c r="B29" s="36">
        <v>4000</v>
      </c>
    </row>
    <row r="30" spans="1:5" ht="25" customHeight="1" x14ac:dyDescent="0.35">
      <c r="A30" s="32" t="s">
        <v>42</v>
      </c>
      <c r="B30" s="36">
        <v>2000</v>
      </c>
    </row>
    <row r="31" spans="1:5" s="11" customFormat="1" ht="25" customHeight="1" x14ac:dyDescent="0.35">
      <c r="A31" s="22" t="s">
        <v>43</v>
      </c>
      <c r="B31" s="25">
        <f>SUBTOTAL(109,Table_Contributions[Contribution])</f>
        <v>26000</v>
      </c>
    </row>
    <row r="33" spans="1:5" s="14" customFormat="1" ht="35" customHeight="1" x14ac:dyDescent="0.35">
      <c r="A33" s="44" t="str">
        <f>IF(Table_Contributions[[#Totals],[Contribution]]&lt;Total_Wedding_Budget,"Difference to make up","Available extra funds")</f>
        <v>Available extra funds</v>
      </c>
      <c r="B33" s="44"/>
      <c r="C33" s="44"/>
      <c r="D33" s="43">
        <f>IF(Table_Contributions[[#Totals],[Contribution]]&lt;Total_Wedding_Budget,Total_Wedding_Budget-Table_Contributions[[#Totals],[Contribution]],Table_Contributions[[#Totals],[Contribution]]-Total_Wedding_Budget)</f>
        <v>6000</v>
      </c>
      <c r="E33" s="43"/>
    </row>
  </sheetData>
  <mergeCells count="8">
    <mergeCell ref="D33:E33"/>
    <mergeCell ref="A33:C33"/>
    <mergeCell ref="A22:E22"/>
    <mergeCell ref="A2:E3"/>
    <mergeCell ref="A4:E4"/>
    <mergeCell ref="A5:E5"/>
    <mergeCell ref="D7:E7"/>
    <mergeCell ref="A7:C7"/>
  </mergeCells>
  <conditionalFormatting sqref="D33">
    <cfRule type="expression" dxfId="1" priority="6">
      <formula>$B$31&lt;$D$7</formula>
    </cfRule>
  </conditionalFormatting>
  <conditionalFormatting sqref="D10:E19">
    <cfRule type="expression" dxfId="0" priority="3">
      <formula>D10&gt;$C10</formula>
    </cfRule>
  </conditionalFormatting>
  <dataValidations count="4">
    <dataValidation allowBlank="1" showInputMessage="1" showErrorMessage="1" prompt="Enter your Total Wedding Budget in this cell" sqref="D7" xr:uid="{00000000-0002-0000-0000-000001000000}"/>
    <dataValidation allowBlank="1" showInputMessage="1" showErrorMessage="1" prompt="This table lists down the sources of funds for your wedding" sqref="A23" xr:uid="{00000000-0002-0000-0000-000007000000}"/>
    <dataValidation allowBlank="1" showInputMessage="1" showErrorMessage="1" prompt="This calculates the difference between Total Contributions and Total Wedding Budget" sqref="D33" xr:uid="{00000000-0002-0000-0000-000008000000}"/>
    <dataValidation allowBlank="1" showInputMessage="1" showErrorMessage="1" prompt="This table lists the sources of funds for your wedding" sqref="A22:E22" xr:uid="{EB613F17-E950-4F49-A547-7FB9F8AEAB23}"/>
  </dataValidations>
  <pageMargins left="0.7" right="0.7" top="0.5" bottom="0.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/>
  </sheetPr>
  <dimension ref="A1:C82"/>
  <sheetViews>
    <sheetView showGridLines="0" zoomScale="119" workbookViewId="0">
      <selection activeCell="D2" sqref="D2"/>
    </sheetView>
  </sheetViews>
  <sheetFormatPr defaultColWidth="9.08984375" defaultRowHeight="25" customHeight="1" x14ac:dyDescent="0.35"/>
  <cols>
    <col min="1" max="1" width="34.90625" style="6" customWidth="1"/>
    <col min="2" max="3" width="16.54296875" style="7" customWidth="1"/>
    <col min="4" max="4" width="3.90625" style="1" customWidth="1"/>
    <col min="5" max="16384" width="9.08984375" style="1"/>
  </cols>
  <sheetData>
    <row r="1" spans="1:3" s="16" customFormat="1" ht="90" customHeight="1" x14ac:dyDescent="0.9">
      <c r="A1" s="41" t="s">
        <v>82</v>
      </c>
      <c r="B1" s="46"/>
      <c r="C1" s="46"/>
    </row>
    <row r="2" spans="1:3" ht="40" customHeight="1" x14ac:dyDescent="0.35">
      <c r="A2" s="27"/>
      <c r="B2" s="28"/>
      <c r="C2" s="28"/>
    </row>
    <row r="3" spans="1:3" ht="15" customHeight="1" x14ac:dyDescent="0.35"/>
    <row r="4" spans="1:3" s="4" customFormat="1" ht="35" customHeight="1" x14ac:dyDescent="0.35">
      <c r="A4" s="30" t="s">
        <v>44</v>
      </c>
      <c r="B4" s="31" t="s">
        <v>76</v>
      </c>
      <c r="C4" s="31" t="s">
        <v>77</v>
      </c>
    </row>
    <row r="5" spans="1:3" ht="25" customHeight="1" x14ac:dyDescent="0.35">
      <c r="A5" s="32" t="s">
        <v>11</v>
      </c>
      <c r="B5" s="33"/>
      <c r="C5" s="33"/>
    </row>
    <row r="6" spans="1:3" ht="25" customHeight="1" x14ac:dyDescent="0.35">
      <c r="A6" s="32" t="s">
        <v>12</v>
      </c>
      <c r="B6" s="33"/>
      <c r="C6" s="33"/>
    </row>
    <row r="7" spans="1:3" ht="25" customHeight="1" x14ac:dyDescent="0.35">
      <c r="A7" s="32" t="s">
        <v>13</v>
      </c>
      <c r="B7" s="33"/>
      <c r="C7" s="33"/>
    </row>
    <row r="8" spans="1:3" ht="25" customHeight="1" x14ac:dyDescent="0.35">
      <c r="A8" s="32" t="s">
        <v>8</v>
      </c>
      <c r="B8" s="33"/>
      <c r="C8" s="33"/>
    </row>
    <row r="9" spans="1:3" ht="25" customHeight="1" x14ac:dyDescent="0.35">
      <c r="A9" s="32" t="s">
        <v>14</v>
      </c>
      <c r="B9" s="33"/>
      <c r="C9" s="33"/>
    </row>
    <row r="10" spans="1:3" ht="25" customHeight="1" x14ac:dyDescent="0.35">
      <c r="A10" s="22" t="s">
        <v>43</v>
      </c>
      <c r="B10" s="29">
        <f>SUBTOTAL(109,Table_Reception[Estimated costs])</f>
        <v>0</v>
      </c>
      <c r="C10" s="29">
        <f>SUBTOTAL(109,Table_Reception[Actual costs])</f>
        <v>0</v>
      </c>
    </row>
    <row r="11" spans="1:3" ht="15" customHeight="1" x14ac:dyDescent="0.35"/>
    <row r="12" spans="1:3" ht="35" customHeight="1" x14ac:dyDescent="0.35">
      <c r="A12" s="30" t="s">
        <v>45</v>
      </c>
      <c r="B12" s="31" t="s">
        <v>76</v>
      </c>
      <c r="C12" s="31" t="s">
        <v>77</v>
      </c>
    </row>
    <row r="13" spans="1:3" ht="25" customHeight="1" x14ac:dyDescent="0.35">
      <c r="A13" s="32" t="s">
        <v>67</v>
      </c>
      <c r="B13" s="33"/>
      <c r="C13" s="33"/>
    </row>
    <row r="14" spans="1:3" ht="25" customHeight="1" x14ac:dyDescent="0.35">
      <c r="A14" s="32" t="s">
        <v>59</v>
      </c>
      <c r="B14" s="33"/>
      <c r="C14" s="33"/>
    </row>
    <row r="15" spans="1:3" ht="25" customHeight="1" x14ac:dyDescent="0.35">
      <c r="A15" s="32" t="s">
        <v>15</v>
      </c>
      <c r="B15" s="33"/>
      <c r="C15" s="33"/>
    </row>
    <row r="16" spans="1:3" ht="25" customHeight="1" x14ac:dyDescent="0.35">
      <c r="A16" s="32" t="s">
        <v>58</v>
      </c>
      <c r="B16" s="33"/>
      <c r="C16" s="33"/>
    </row>
    <row r="17" spans="1:3" ht="25" customHeight="1" x14ac:dyDescent="0.35">
      <c r="A17" s="32" t="s">
        <v>16</v>
      </c>
      <c r="B17" s="33"/>
      <c r="C17" s="33"/>
    </row>
    <row r="18" spans="1:3" ht="25" customHeight="1" x14ac:dyDescent="0.35">
      <c r="A18" s="32" t="s">
        <v>14</v>
      </c>
      <c r="B18" s="33"/>
      <c r="C18" s="33"/>
    </row>
    <row r="19" spans="1:3" ht="25" customHeight="1" x14ac:dyDescent="0.35">
      <c r="A19" s="22" t="s">
        <v>43</v>
      </c>
      <c r="B19" s="29">
        <f>SUBTOTAL(109,Table_Attire[Estimated costs])</f>
        <v>0</v>
      </c>
      <c r="C19" s="29">
        <f>SUBTOTAL(109,Table_Attire[Actual costs])</f>
        <v>0</v>
      </c>
    </row>
    <row r="20" spans="1:3" ht="15" customHeight="1" x14ac:dyDescent="0.35"/>
    <row r="21" spans="1:3" ht="35" customHeight="1" x14ac:dyDescent="0.35">
      <c r="A21" s="30" t="s">
        <v>46</v>
      </c>
      <c r="B21" s="31" t="s">
        <v>76</v>
      </c>
      <c r="C21" s="31" t="s">
        <v>77</v>
      </c>
    </row>
    <row r="22" spans="1:3" ht="25" customHeight="1" x14ac:dyDescent="0.35">
      <c r="A22" s="32" t="s">
        <v>17</v>
      </c>
      <c r="B22" s="33"/>
      <c r="C22" s="33"/>
    </row>
    <row r="23" spans="1:3" ht="25" customHeight="1" x14ac:dyDescent="0.35">
      <c r="A23" s="32" t="s">
        <v>18</v>
      </c>
      <c r="B23" s="33"/>
      <c r="C23" s="33"/>
    </row>
    <row r="24" spans="1:3" ht="25" customHeight="1" x14ac:dyDescent="0.35">
      <c r="A24" s="32" t="s">
        <v>19</v>
      </c>
      <c r="B24" s="33"/>
      <c r="C24" s="33"/>
    </row>
    <row r="25" spans="1:3" ht="25" customHeight="1" x14ac:dyDescent="0.35">
      <c r="A25" s="32" t="s">
        <v>60</v>
      </c>
      <c r="B25" s="33"/>
      <c r="C25" s="33"/>
    </row>
    <row r="26" spans="1:3" ht="25" customHeight="1" x14ac:dyDescent="0.35">
      <c r="A26" s="32" t="s">
        <v>20</v>
      </c>
      <c r="B26" s="33"/>
      <c r="C26" s="33"/>
    </row>
    <row r="27" spans="1:3" ht="25" customHeight="1" x14ac:dyDescent="0.35">
      <c r="A27" s="32" t="s">
        <v>2</v>
      </c>
      <c r="B27" s="33"/>
      <c r="C27" s="33"/>
    </row>
    <row r="28" spans="1:3" ht="25" customHeight="1" x14ac:dyDescent="0.35">
      <c r="A28" s="32" t="s">
        <v>21</v>
      </c>
      <c r="B28" s="33"/>
      <c r="C28" s="33"/>
    </row>
    <row r="29" spans="1:3" ht="25" customHeight="1" x14ac:dyDescent="0.35">
      <c r="A29" s="32" t="s">
        <v>1</v>
      </c>
      <c r="B29" s="33"/>
      <c r="C29" s="33"/>
    </row>
    <row r="30" spans="1:3" ht="25" customHeight="1" x14ac:dyDescent="0.35">
      <c r="A30" s="32" t="s">
        <v>14</v>
      </c>
      <c r="B30" s="33"/>
      <c r="C30" s="33"/>
    </row>
    <row r="31" spans="1:3" ht="25" customHeight="1" x14ac:dyDescent="0.35">
      <c r="A31" s="22" t="s">
        <v>43</v>
      </c>
      <c r="B31" s="29">
        <f>SUBTOTAL(109,Table_FlowersAndDecorations[Estimated costs])</f>
        <v>0</v>
      </c>
      <c r="C31" s="29">
        <f>SUBTOTAL(109,Table_FlowersAndDecorations[Actual costs])</f>
        <v>0</v>
      </c>
    </row>
    <row r="32" spans="1:3" ht="15" customHeight="1" x14ac:dyDescent="0.35">
      <c r="A32" s="18"/>
      <c r="B32" s="17"/>
      <c r="C32" s="17"/>
    </row>
    <row r="33" spans="1:3" ht="35" customHeight="1" x14ac:dyDescent="0.35">
      <c r="A33" s="30" t="s">
        <v>47</v>
      </c>
      <c r="B33" s="31" t="s">
        <v>76</v>
      </c>
      <c r="C33" s="31" t="s">
        <v>77</v>
      </c>
    </row>
    <row r="34" spans="1:3" ht="25" customHeight="1" x14ac:dyDescent="0.35">
      <c r="A34" s="32" t="s">
        <v>22</v>
      </c>
      <c r="B34" s="33"/>
      <c r="C34" s="33"/>
    </row>
    <row r="35" spans="1:3" ht="25" customHeight="1" x14ac:dyDescent="0.35">
      <c r="A35" s="32" t="s">
        <v>23</v>
      </c>
      <c r="B35" s="33"/>
      <c r="C35" s="33"/>
    </row>
    <row r="36" spans="1:3" ht="25" customHeight="1" x14ac:dyDescent="0.35">
      <c r="A36" s="32" t="s">
        <v>24</v>
      </c>
      <c r="B36" s="33"/>
      <c r="C36" s="33"/>
    </row>
    <row r="37" spans="1:3" ht="25" customHeight="1" x14ac:dyDescent="0.35">
      <c r="A37" s="32" t="s">
        <v>25</v>
      </c>
      <c r="B37" s="33"/>
      <c r="C37" s="33"/>
    </row>
    <row r="38" spans="1:3" ht="25" customHeight="1" x14ac:dyDescent="0.35">
      <c r="A38" s="32" t="s">
        <v>14</v>
      </c>
      <c r="B38" s="33"/>
      <c r="C38" s="33"/>
    </row>
    <row r="39" spans="1:3" ht="25" customHeight="1" x14ac:dyDescent="0.35">
      <c r="A39" s="22" t="s">
        <v>43</v>
      </c>
      <c r="B39" s="29">
        <f>SUBTOTAL(109,Table_Music[Estimated costs])</f>
        <v>0</v>
      </c>
      <c r="C39" s="29">
        <f>SUBTOTAL(109,Table_Music[Actual costs])</f>
        <v>0</v>
      </c>
    </row>
    <row r="40" spans="1:3" ht="15" customHeight="1" x14ac:dyDescent="0.35">
      <c r="A40" s="18"/>
      <c r="B40" s="17"/>
      <c r="C40" s="17"/>
    </row>
    <row r="41" spans="1:3" ht="35" customHeight="1" x14ac:dyDescent="0.35">
      <c r="A41" s="30" t="s">
        <v>48</v>
      </c>
      <c r="B41" s="31" t="s">
        <v>76</v>
      </c>
      <c r="C41" s="31" t="s">
        <v>77</v>
      </c>
    </row>
    <row r="42" spans="1:3" ht="25" customHeight="1" x14ac:dyDescent="0.35">
      <c r="A42" s="32" t="s">
        <v>6</v>
      </c>
      <c r="B42" s="33"/>
      <c r="C42" s="33"/>
    </row>
    <row r="43" spans="1:3" ht="25" customHeight="1" x14ac:dyDescent="0.35">
      <c r="A43" s="32" t="s">
        <v>7</v>
      </c>
      <c r="B43" s="33"/>
      <c r="C43" s="33"/>
    </row>
    <row r="44" spans="1:3" ht="25" customHeight="1" x14ac:dyDescent="0.35">
      <c r="A44" s="32" t="s">
        <v>26</v>
      </c>
      <c r="B44" s="33"/>
      <c r="C44" s="33"/>
    </row>
    <row r="45" spans="1:3" ht="25" customHeight="1" x14ac:dyDescent="0.35">
      <c r="A45" s="32" t="s">
        <v>14</v>
      </c>
      <c r="B45" s="33"/>
      <c r="C45" s="33"/>
    </row>
    <row r="46" spans="1:3" ht="25" customHeight="1" x14ac:dyDescent="0.35">
      <c r="A46" s="22" t="s">
        <v>43</v>
      </c>
      <c r="B46" s="29">
        <f>SUBTOTAL(109,Table_PhotographsAndVideo[Estimated costs])</f>
        <v>0</v>
      </c>
      <c r="C46" s="29">
        <f>SUBTOTAL(105,Table_PhotographsAndVideo[Actual costs])</f>
        <v>0</v>
      </c>
    </row>
    <row r="47" spans="1:3" ht="15" customHeight="1" x14ac:dyDescent="0.35">
      <c r="A47" s="18"/>
      <c r="B47" s="17"/>
      <c r="C47" s="17"/>
    </row>
    <row r="48" spans="1:3" ht="35" customHeight="1" x14ac:dyDescent="0.35">
      <c r="A48" s="30" t="s">
        <v>49</v>
      </c>
      <c r="B48" s="31" t="s">
        <v>39</v>
      </c>
      <c r="C48" s="31" t="s">
        <v>40</v>
      </c>
    </row>
    <row r="49" spans="1:3" ht="25" customHeight="1" x14ac:dyDescent="0.35">
      <c r="A49" s="32" t="s">
        <v>61</v>
      </c>
      <c r="B49" s="33"/>
      <c r="C49" s="33"/>
    </row>
    <row r="50" spans="1:3" ht="25" customHeight="1" x14ac:dyDescent="0.35">
      <c r="A50" s="32" t="s">
        <v>62</v>
      </c>
      <c r="B50" s="33"/>
      <c r="C50" s="33"/>
    </row>
    <row r="51" spans="1:3" ht="25" customHeight="1" x14ac:dyDescent="0.35">
      <c r="A51" s="32" t="s">
        <v>14</v>
      </c>
      <c r="B51" s="33"/>
      <c r="C51" s="33"/>
    </row>
    <row r="52" spans="1:3" ht="25" customHeight="1" x14ac:dyDescent="0.35">
      <c r="A52" s="22" t="s">
        <v>43</v>
      </c>
      <c r="B52" s="29">
        <f>SUBTOTAL(109,Table_FavorsAndGifts[Estimated Costs])</f>
        <v>0</v>
      </c>
      <c r="C52" s="29">
        <f>SUBTOTAL(109,Table_FavorsAndGifts[Actual Costs])</f>
        <v>0</v>
      </c>
    </row>
    <row r="53" spans="1:3" ht="15" customHeight="1" x14ac:dyDescent="0.35">
      <c r="A53" s="18"/>
      <c r="B53" s="17"/>
      <c r="C53" s="17"/>
    </row>
    <row r="54" spans="1:3" ht="35" customHeight="1" x14ac:dyDescent="0.35">
      <c r="A54" s="30" t="s">
        <v>50</v>
      </c>
      <c r="B54" s="31" t="s">
        <v>76</v>
      </c>
      <c r="C54" s="31" t="s">
        <v>77</v>
      </c>
    </row>
    <row r="55" spans="1:3" ht="25" customHeight="1" x14ac:dyDescent="0.35">
      <c r="A55" s="32" t="s">
        <v>27</v>
      </c>
      <c r="B55" s="33"/>
      <c r="C55" s="33"/>
    </row>
    <row r="56" spans="1:3" ht="25" customHeight="1" x14ac:dyDescent="0.35">
      <c r="A56" s="32" t="s">
        <v>28</v>
      </c>
      <c r="B56" s="33"/>
      <c r="C56" s="33"/>
    </row>
    <row r="57" spans="1:3" ht="25" customHeight="1" x14ac:dyDescent="0.35">
      <c r="A57" s="32" t="s">
        <v>14</v>
      </c>
      <c r="B57" s="33"/>
      <c r="C57" s="33"/>
    </row>
    <row r="58" spans="1:3" ht="25" customHeight="1" x14ac:dyDescent="0.35">
      <c r="A58" s="22" t="s">
        <v>43</v>
      </c>
      <c r="B58" s="29">
        <f>SUBTOTAL(109,Table_Ceremony[Estimated costs])</f>
        <v>0</v>
      </c>
      <c r="C58" s="29">
        <f>SUBTOTAL(109,Table_Ceremony[Actual costs])</f>
        <v>0</v>
      </c>
    </row>
    <row r="59" spans="1:3" ht="15" customHeight="1" x14ac:dyDescent="0.35">
      <c r="A59" s="18"/>
      <c r="B59" s="17"/>
      <c r="C59" s="17"/>
    </row>
    <row r="60" spans="1:3" ht="35" customHeight="1" x14ac:dyDescent="0.35">
      <c r="A60" s="30" t="s">
        <v>51</v>
      </c>
      <c r="B60" s="31" t="s">
        <v>76</v>
      </c>
      <c r="C60" s="31" t="s">
        <v>77</v>
      </c>
    </row>
    <row r="61" spans="1:3" ht="25" customHeight="1" x14ac:dyDescent="0.35">
      <c r="A61" s="32" t="s">
        <v>29</v>
      </c>
      <c r="B61" s="33"/>
      <c r="C61" s="33"/>
    </row>
    <row r="62" spans="1:3" ht="25" customHeight="1" x14ac:dyDescent="0.35">
      <c r="A62" s="32" t="s">
        <v>30</v>
      </c>
      <c r="B62" s="33"/>
      <c r="C62" s="33"/>
    </row>
    <row r="63" spans="1:3" ht="25" customHeight="1" x14ac:dyDescent="0.35">
      <c r="A63" s="32" t="s">
        <v>9</v>
      </c>
      <c r="B63" s="33"/>
      <c r="C63" s="33"/>
    </row>
    <row r="64" spans="1:3" ht="25" customHeight="1" x14ac:dyDescent="0.35">
      <c r="A64" s="32" t="s">
        <v>31</v>
      </c>
      <c r="B64" s="33"/>
      <c r="C64" s="33"/>
    </row>
    <row r="65" spans="1:3" ht="25" customHeight="1" x14ac:dyDescent="0.35">
      <c r="A65" s="32" t="s">
        <v>32</v>
      </c>
      <c r="B65" s="33"/>
      <c r="C65" s="33"/>
    </row>
    <row r="66" spans="1:3" ht="25" customHeight="1" x14ac:dyDescent="0.35">
      <c r="A66" s="32" t="s">
        <v>33</v>
      </c>
      <c r="B66" s="33"/>
      <c r="C66" s="33"/>
    </row>
    <row r="67" spans="1:3" ht="25" customHeight="1" x14ac:dyDescent="0.35">
      <c r="A67" s="32" t="s">
        <v>34</v>
      </c>
      <c r="B67" s="33"/>
      <c r="C67" s="33"/>
    </row>
    <row r="68" spans="1:3" ht="25" customHeight="1" x14ac:dyDescent="0.35">
      <c r="A68" s="32" t="s">
        <v>14</v>
      </c>
      <c r="B68" s="33"/>
      <c r="C68" s="33"/>
    </row>
    <row r="69" spans="1:3" ht="25" customHeight="1" x14ac:dyDescent="0.35">
      <c r="A69" s="22" t="s">
        <v>43</v>
      </c>
      <c r="B69" s="29">
        <f>SUBTOTAL(109,Table_Stationery[Estimated costs])</f>
        <v>0</v>
      </c>
      <c r="C69" s="29">
        <f>SUBTOTAL(109,Table_Stationery[Actual costs])</f>
        <v>0</v>
      </c>
    </row>
    <row r="70" spans="1:3" ht="15" customHeight="1" x14ac:dyDescent="0.35">
      <c r="A70" s="18"/>
      <c r="B70" s="17"/>
      <c r="C70" s="17"/>
    </row>
    <row r="71" spans="1:3" ht="35" customHeight="1" x14ac:dyDescent="0.35">
      <c r="A71" s="30" t="s">
        <v>52</v>
      </c>
      <c r="B71" s="31" t="s">
        <v>76</v>
      </c>
      <c r="C71" s="31" t="s">
        <v>77</v>
      </c>
    </row>
    <row r="72" spans="1:3" ht="25" customHeight="1" x14ac:dyDescent="0.35">
      <c r="A72" s="32" t="s">
        <v>63</v>
      </c>
      <c r="B72" s="33"/>
      <c r="C72" s="33"/>
    </row>
    <row r="73" spans="1:3" ht="25" customHeight="1" x14ac:dyDescent="0.35">
      <c r="A73" s="32" t="s">
        <v>64</v>
      </c>
      <c r="B73" s="33"/>
      <c r="C73" s="33"/>
    </row>
    <row r="74" spans="1:3" ht="25" customHeight="1" x14ac:dyDescent="0.35">
      <c r="A74" s="34" t="s">
        <v>43</v>
      </c>
      <c r="B74" s="35">
        <f>SUBTOTAL(109,Table_WeddingRings[Estimated costs])</f>
        <v>0</v>
      </c>
      <c r="C74" s="35">
        <f>SUBTOTAL(109,Table_WeddingRings[Actual costs])</f>
        <v>0</v>
      </c>
    </row>
    <row r="75" spans="1:3" ht="15" customHeight="1" x14ac:dyDescent="0.35">
      <c r="A75" s="18"/>
      <c r="B75" s="17"/>
      <c r="C75" s="17"/>
    </row>
    <row r="76" spans="1:3" ht="35" customHeight="1" x14ac:dyDescent="0.35">
      <c r="A76" s="30" t="s">
        <v>53</v>
      </c>
      <c r="B76" s="31" t="s">
        <v>76</v>
      </c>
      <c r="C76" s="31" t="s">
        <v>77</v>
      </c>
    </row>
    <row r="77" spans="1:3" ht="25" customHeight="1" x14ac:dyDescent="0.35">
      <c r="A77" s="32" t="s">
        <v>65</v>
      </c>
      <c r="B77" s="33"/>
      <c r="C77" s="33"/>
    </row>
    <row r="78" spans="1:3" ht="25" customHeight="1" x14ac:dyDescent="0.35">
      <c r="A78" s="32" t="s">
        <v>66</v>
      </c>
      <c r="B78" s="33"/>
      <c r="C78" s="33"/>
    </row>
    <row r="79" spans="1:3" ht="25" customHeight="1" x14ac:dyDescent="0.35">
      <c r="A79" s="32" t="s">
        <v>35</v>
      </c>
      <c r="B79" s="33"/>
      <c r="C79" s="33"/>
    </row>
    <row r="80" spans="1:3" ht="25" customHeight="1" x14ac:dyDescent="0.35">
      <c r="A80" s="32" t="s">
        <v>36</v>
      </c>
      <c r="B80" s="33"/>
      <c r="C80" s="33"/>
    </row>
    <row r="81" spans="1:3" ht="25" customHeight="1" x14ac:dyDescent="0.35">
      <c r="A81" s="32" t="s">
        <v>14</v>
      </c>
      <c r="B81" s="33"/>
      <c r="C81" s="33"/>
    </row>
    <row r="82" spans="1:3" ht="25" customHeight="1" x14ac:dyDescent="0.35">
      <c r="A82" s="22" t="s">
        <v>43</v>
      </c>
      <c r="B82" s="29">
        <f>SUBTOTAL(109,Table_Transportation[Estimated costs])</f>
        <v>0</v>
      </c>
      <c r="C82" s="29">
        <f>SUBTOTAL(109,Table_Transportation[Actual costs])</f>
        <v>0</v>
      </c>
    </row>
  </sheetData>
  <mergeCells count="1">
    <mergeCell ref="A1:C1"/>
  </mergeCells>
  <pageMargins left="0.7" right="0.7" top="0.75" bottom="0.75" header="0.3" footer="0.3"/>
  <pageSetup orientation="portrait" r:id="rId1"/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Background xmlns="71af3243-3dd4-4a8d-8c0d-dd76da1f02a5">false</Background>
    <Status xmlns="71af3243-3dd4-4a8d-8c0d-dd76da1f02a5">Not started</Status>
    <_ip_UnifiedCompliancePolicyUIAction xmlns="http://schemas.microsoft.com/sharepoint/v3" xsi:nil="true"/>
    <Image xmlns="71af3243-3dd4-4a8d-8c0d-dd76da1f02a5">
      <Url xsi:nil="true"/>
      <Description xsi:nil="true"/>
    </Image>
    <_ip_UnifiedCompliancePolicyProperties xmlns="http://schemas.microsoft.com/sharepoint/v3" xsi:nil="true"/>
    <ImageTagsTaxHTField xmlns="71af3243-3dd4-4a8d-8c0d-dd76da1f02a5">
      <Terms xmlns="http://schemas.microsoft.com/office/infopath/2007/PartnerControls"/>
    </ImageTagsTaxHTField>
    <TaxCatchAll xmlns="230e9df3-be65-4c73-a93b-d1236ebd677e" xsi:nil="true"/>
    <MediaServiceKeyPoints xmlns="71af3243-3dd4-4a8d-8c0d-dd76da1f02a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26" ma:contentTypeDescription="Create a new document." ma:contentTypeScope="" ma:versionID="ac37c1753acd5e330d2062ccec26ea66">
  <xsd:schema xmlns:xsd="http://www.w3.org/2001/XMLSchema" xmlns:xs="http://www.w3.org/2001/XMLSchema" xmlns:p="http://schemas.microsoft.com/office/2006/metadata/properties" xmlns:ns1="http://schemas.microsoft.com/sharepoint/v3" xmlns:ns2="71af3243-3dd4-4a8d-8c0d-dd76da1f02a5" xmlns:ns3="16c05727-aa75-4e4a-9b5f-8a80a1165891" xmlns:ns4="230e9df3-be65-4c73-a93b-d1236ebd677e" targetNamespace="http://schemas.microsoft.com/office/2006/metadata/properties" ma:root="true" ma:fieldsID="3b340c7101c92c5120abd06486f94548" ns1:_="" ns2:_="" ns3:_="" ns4:_="">
    <xsd:import namespace="http://schemas.microsoft.com/sharepoint/v3"/>
    <xsd:import namespace="71af3243-3dd4-4a8d-8c0d-dd76da1f02a5"/>
    <xsd:import namespace="16c05727-aa75-4e4a-9b5f-8a80a1165891"/>
    <xsd:import namespace="230e9df3-be65-4c73-a93b-d1236ebd677e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Image" minOccurs="0"/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1:_ip_UnifiedCompliancePolicyProperties" minOccurs="0"/>
                <xsd:element ref="ns1:_ip_UnifiedCompliancePolicyUIAction" minOccurs="0"/>
                <xsd:element ref="ns4:TaxCatchAll" minOccurs="0"/>
                <xsd:element ref="ns2:ImageTagsTaxHTField" minOccurs="0"/>
                <xsd:element ref="ns2:MediaServiceLocation" minOccurs="0"/>
                <xsd:element ref="ns2:MediaLengthInSeconds" minOccurs="0"/>
                <xsd:element ref="ns2:Background" minOccurs="0"/>
                <xsd:element ref="ns2:MediaServiceSearchProperties" minOccurs="0"/>
                <xsd:element ref="ns2:MediaServiceDoc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Unified Compliance Policy Properties" ma:hidden="true" ma:internalName="_ip_UnifiedCompliancePolicyProperties" ma:readOnly="false">
      <xsd:simpleType>
        <xsd:restriction base="dms:Note"/>
      </xsd:simpleType>
    </xsd:element>
    <xsd:element name="_ip_UnifiedCompliancePolicyUIAction" ma:index="21" nillable="true" ma:displayName="Unified Compliance Policy UI Action" ma:hidden="true" ma:internalName="_ip_UnifiedCompliancePolicyUIAction" ma:readOnly="fals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Status" ma:index="2" nillable="true" ma:displayName="Status" ma:default="Not started" ma:format="Dropdown" ma:internalName="Status" ma:readOnly="false">
      <xsd:simpleType>
        <xsd:restriction base="dms:Choice">
          <xsd:enumeration value="Not started"/>
          <xsd:enumeration value="In Progress"/>
          <xsd:enumeration value="Completed"/>
        </xsd:restriction>
      </xsd:simpleType>
    </xsd:element>
    <xsd:element name="Image" ma:index="3" nillable="true" ma:displayName="Image" ma:format="Image" ma:internalName="Image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hidden="true" ma:internalName="MediaServiceOCR" ma:readOnly="true">
      <xsd:simpleType>
        <xsd:restriction base="dms:Note"/>
      </xsd:simpleType>
    </xsd:element>
    <xsd:element name="MediaServiceAutoTags" ma:index="11" nillable="true" ma:displayName="MediaServiceAutoTags" ma:hidden="true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hidden="true" ma:internalName="MediaServiceKeyPoints" ma:readOnly="false">
      <xsd:simpleType>
        <xsd:restriction base="dms:Note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ImageTagsTaxHTField" ma:index="25" nillable="true" ma:taxonomy="true" ma:internalName="ImageTagsTaxHTField" ma:taxonomyFieldName="MediaServiceImageTags" ma:displayName="Image Tags" ma:readOnly="false" ma:fieldId="{5cf76f15-5ced-4ddc-b409-7134ff3c332f}" ma:taxonomyMulti="true" ma:sspId="e385fb40-52d4-4fae-9c5b-3e8ff8a587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MediaLengthInSeconds" ma:index="27" nillable="true" ma:displayName="MediaLengthInSeconds" ma:hidden="true" ma:internalName="MediaLengthInSeconds" ma:readOnly="true">
      <xsd:simpleType>
        <xsd:restriction base="dms:Unknown"/>
      </xsd:simpleType>
    </xsd:element>
    <xsd:element name="Background" ma:index="28" nillable="true" ma:displayName="Background" ma:default="0" ma:format="Dropdown" ma:internalName="Background">
      <xsd:simpleType>
        <xsd:restriction base="dms:Boolean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ocTags" ma:index="30" nillable="true" ma:displayName="MediaServiceDocTags" ma:hidden="true" ma:internalName="MediaServiceDocTag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hidden="true" ma:internalName="SharedWithDetail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30e9df3-be65-4c73-a93b-d1236ebd677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3f6bfcbc-3db3-4ae6-bd76-326f0798ad28}" ma:internalName="TaxCatchAll" ma:readOnly="false" ma:showField="CatchAllData" ma:web="16c05727-aa75-4e4a-9b5f-8a80a1165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9E08FF-8ED1-4167-8D0E-8514784323D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D40A43-F815-4ECC-A07C-3FA22DE32D91}">
  <ds:schemaRefs>
    <ds:schemaRef ds:uri="http://schemas.microsoft.com/office/2006/metadata/properties"/>
    <ds:schemaRef ds:uri="http://schemas.microsoft.com/office/infopath/2007/PartnerControls"/>
    <ds:schemaRef ds:uri="71af3243-3dd4-4a8d-8c0d-dd76da1f02a5"/>
    <ds:schemaRef ds:uri="http://schemas.microsoft.com/sharepoint/v3"/>
    <ds:schemaRef ds:uri="230e9df3-be65-4c73-a93b-d1236ebd677e"/>
  </ds:schemaRefs>
</ds:datastoreItem>
</file>

<file path=customXml/itemProps3.xml><?xml version="1.0" encoding="utf-8"?>
<ds:datastoreItem xmlns:ds="http://schemas.openxmlformats.org/officeDocument/2006/customXml" ds:itemID="{33155DB4-F77C-4ADE-A8F2-85BE7753A6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71af3243-3dd4-4a8d-8c0d-dd76da1f02a5"/>
    <ds:schemaRef ds:uri="16c05727-aa75-4e4a-9b5f-8a80a1165891"/>
    <ds:schemaRef ds:uri="230e9df3-be65-4c73-a93b-d1236ebd677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Template>TM67081088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Budget summary</vt:lpstr>
      <vt:lpstr>Budget details</vt:lpstr>
      <vt:lpstr>Total_Wedding_Budget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2022-11-28T07:08:07Z</dcterms:created>
  <dcterms:modified xsi:type="dcterms:W3CDTF">2025-02-15T05:29:53Z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